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doren\Documents\TRAVEL LIFE MEDIA\"/>
    </mc:Choice>
  </mc:AlternateContent>
  <xr:revisionPtr revIDLastSave="0" documentId="8_{4CC69615-6844-48C5-B2B4-53E358977746}" xr6:coauthVersionLast="45" xr6:coauthVersionMax="45" xr10:uidLastSave="{00000000-0000-0000-0000-000000000000}"/>
  <bookViews>
    <workbookView xWindow="380" yWindow="380" windowWidth="21380" windowHeight="11670" xr2:uid="{00000000-000D-0000-FFFF-FFFF00000000}"/>
  </bookViews>
  <sheets>
    <sheet name="Directions" sheetId="2" r:id="rId1"/>
    <sheet name="PRICING MODEL - GROSS TOUR PROF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A26" i="1"/>
  <c r="H25" i="1"/>
  <c r="G25" i="1"/>
  <c r="A25" i="1"/>
  <c r="H24" i="1"/>
  <c r="G24" i="1"/>
  <c r="A24" i="1"/>
  <c r="H23" i="1"/>
  <c r="G23" i="1"/>
  <c r="A23" i="1"/>
  <c r="H22" i="1"/>
  <c r="G22" i="1"/>
  <c r="A22" i="1"/>
  <c r="H21" i="1"/>
  <c r="G21" i="1"/>
  <c r="A21" i="1"/>
  <c r="H20" i="1"/>
  <c r="G20" i="1"/>
  <c r="A20" i="1"/>
  <c r="H19" i="1"/>
  <c r="G19" i="1"/>
  <c r="A19" i="1"/>
  <c r="H18" i="1"/>
  <c r="H26" i="1" s="1"/>
  <c r="G18" i="1"/>
  <c r="G26" i="1" s="1"/>
  <c r="A18" i="1"/>
  <c r="J15" i="1"/>
  <c r="D15" i="1"/>
  <c r="D16" i="1" s="1"/>
  <c r="E14" i="1"/>
  <c r="E13" i="1"/>
  <c r="E12" i="1"/>
  <c r="E11" i="1"/>
  <c r="E10" i="1"/>
  <c r="E9" i="1"/>
  <c r="E8" i="1"/>
  <c r="E7" i="1"/>
  <c r="F4" i="1"/>
  <c r="F14" i="1" s="1"/>
  <c r="H14" i="1" l="1"/>
  <c r="G14" i="1"/>
  <c r="B18" i="1"/>
  <c r="B25" i="1"/>
  <c r="F7" i="1"/>
  <c r="G7" i="1" s="1"/>
  <c r="F9" i="1"/>
  <c r="G9" i="1" s="1"/>
  <c r="B20" i="1" s="1"/>
  <c r="F11" i="1"/>
  <c r="G11" i="1" s="1"/>
  <c r="B22" i="1" s="1"/>
  <c r="F13" i="1"/>
  <c r="G13" i="1" s="1"/>
  <c r="B24" i="1" s="1"/>
  <c r="E15" i="1"/>
  <c r="H7" i="1"/>
  <c r="F8" i="1"/>
  <c r="F10" i="1"/>
  <c r="H11" i="1"/>
  <c r="F12" i="1"/>
  <c r="G12" i="1" l="1"/>
  <c r="B23" i="1" s="1"/>
  <c r="H12" i="1"/>
  <c r="G10" i="1"/>
  <c r="B21" i="1" s="1"/>
  <c r="H10" i="1"/>
  <c r="H13" i="1"/>
  <c r="K7" i="1"/>
  <c r="C18" i="1" s="1"/>
  <c r="I7" i="1"/>
  <c r="I11" i="1"/>
  <c r="K11" i="1"/>
  <c r="C22" i="1" s="1"/>
  <c r="D22" i="1" s="1"/>
  <c r="G8" i="1"/>
  <c r="B19" i="1" s="1"/>
  <c r="H8" i="1"/>
  <c r="H15" i="1" s="1"/>
  <c r="H9" i="1"/>
  <c r="K14" i="1"/>
  <c r="C25" i="1" s="1"/>
  <c r="D25" i="1" s="1"/>
  <c r="I14" i="1"/>
  <c r="J25" i="1" l="1"/>
  <c r="K25" i="1" s="1"/>
  <c r="D18" i="1"/>
  <c r="J22" i="1"/>
  <c r="K22" i="1" s="1"/>
  <c r="I22" i="1"/>
  <c r="I9" i="1"/>
  <c r="K9" i="1"/>
  <c r="C20" i="1" s="1"/>
  <c r="D20" i="1" s="1"/>
  <c r="I13" i="1"/>
  <c r="K13" i="1" s="1"/>
  <c r="C24" i="1" s="1"/>
  <c r="D24" i="1" s="1"/>
  <c r="I8" i="1"/>
  <c r="K8" i="1" s="1"/>
  <c r="I10" i="1"/>
  <c r="K10" i="1" s="1"/>
  <c r="C21" i="1" s="1"/>
  <c r="D21" i="1" s="1"/>
  <c r="B26" i="1"/>
  <c r="I12" i="1"/>
  <c r="K12" i="1" s="1"/>
  <c r="C23" i="1" s="1"/>
  <c r="D23" i="1" s="1"/>
  <c r="C19" i="1" l="1"/>
  <c r="K15" i="1"/>
  <c r="J23" i="1"/>
  <c r="K23" i="1" s="1"/>
  <c r="I23" i="1"/>
  <c r="J24" i="1"/>
  <c r="K24" i="1" s="1"/>
  <c r="I24" i="1"/>
  <c r="J21" i="1"/>
  <c r="K21" i="1" s="1"/>
  <c r="I15" i="1"/>
  <c r="J18" i="1"/>
  <c r="K18" i="1" s="1"/>
  <c r="I18" i="1"/>
  <c r="J20" i="1"/>
  <c r="K20" i="1" s="1"/>
  <c r="I20" i="1"/>
  <c r="I25" i="1"/>
  <c r="I21" i="1" l="1"/>
  <c r="D19" i="1"/>
  <c r="C26" i="1"/>
  <c r="J19" i="1" l="1"/>
  <c r="K19" i="1" s="1"/>
  <c r="I19" i="1"/>
  <c r="D26" i="1"/>
  <c r="J26" i="1" l="1"/>
  <c r="I26" i="1" s="1"/>
  <c r="K26" i="1" l="1"/>
  <c r="J4" i="1"/>
  <c r="K4" i="1" s="1"/>
</calcChain>
</file>

<file path=xl/sharedStrings.xml><?xml version="1.0" encoding="utf-8"?>
<sst xmlns="http://schemas.openxmlformats.org/spreadsheetml/2006/main" count="57" uniqueCount="49">
  <si>
    <t>TOUR PRICING GUIDE</t>
  </si>
  <si>
    <t>FEES</t>
  </si>
  <si>
    <t>OTA/DIRECT COMM</t>
  </si>
  <si>
    <t>ANNUAL BUSINESS COSTS</t>
  </si>
  <si>
    <t>PROFITABILITY</t>
  </si>
  <si>
    <t>CC PROCESSING</t>
  </si>
  <si>
    <t>RESTECH COMM</t>
  </si>
  <si>
    <t>SALES TAX (GST/VAT)</t>
  </si>
  <si>
    <t>OTA/ITO COMM</t>
  </si>
  <si>
    <t>OTA/ITO</t>
  </si>
  <si>
    <t>DIRECT</t>
  </si>
  <si>
    <t>MARKETING</t>
  </si>
  <si>
    <t>TECH</t>
  </si>
  <si>
    <t>OPERATIONAL</t>
  </si>
  <si>
    <t>EST NET PROFIT</t>
  </si>
  <si>
    <t>PROFIT MARGIN</t>
  </si>
  <si>
    <t>TOUR</t>
  </si>
  <si>
    <t>PRICE PP (INCLUD SALES TAX)</t>
  </si>
  <si>
    <t>EST. AVG PAX PER TOUR</t>
  </si>
  <si>
    <t>EST. AVG TOURS PER YEAR</t>
  </si>
  <si>
    <t>ESTIMATED SALES PER YEAR</t>
  </si>
  <si>
    <t>% DIRECT  SALES</t>
  </si>
  <si>
    <t>% OTA/ITO SALES</t>
  </si>
  <si>
    <t>DIRECT BOOKING SALES</t>
  </si>
  <si>
    <t>CC PROCESSING FEES</t>
  </si>
  <si>
    <t>RESTECH COMMISSION</t>
  </si>
  <si>
    <t>ADJUSTED DIRECT BOOKING SALES</t>
  </si>
  <si>
    <t>TOUR NAME</t>
  </si>
  <si>
    <t>TOTAL</t>
  </si>
  <si>
    <t>OTA SALES MINUS COMMISSION</t>
  </si>
  <si>
    <t>ADJUSTED REVENUE (K+I)</t>
  </si>
  <si>
    <t>ADJUSTED REVENUE LESS SALES TAX</t>
  </si>
  <si>
    <t>GUIDE COSTS PER TOUR</t>
  </si>
  <si>
    <t>PP COSTS (FOOD, DRINK, GIFTS, ETC)</t>
  </si>
  <si>
    <t>ANNUAL GUIDE COSTS</t>
  </si>
  <si>
    <t>ANNUAL PP COSTS</t>
  </si>
  <si>
    <t>B/E REVENUE</t>
  </si>
  <si>
    <t>GROSS PROFIT</t>
  </si>
  <si>
    <t>GROSS PROFIT MARGIN</t>
  </si>
  <si>
    <t xml:space="preserve">This spreadsheet is compliments of Ben Oliver from Drinking History Tours in Melbourne, Australia. </t>
  </si>
  <si>
    <t>See attached my pricing sheet to help people work out what your tours should be priced at.</t>
  </si>
  <si>
    <t xml:space="preserve">Note: </t>
  </si>
  <si>
    <t>If you are in Melbourne - reach out to Ben to schedule a tour! At: https://drinkinghistorytours.com/</t>
  </si>
  <si>
    <r>
      <rPr>
        <b/>
        <sz val="10"/>
        <color rgb="FF000000"/>
        <rFont val="Arial"/>
        <family val="2"/>
      </rPr>
      <t>Fees:</t>
    </r>
    <r>
      <rPr>
        <sz val="10"/>
        <color rgb="FF000000"/>
        <rFont val="Arial"/>
      </rPr>
      <t xml:space="preserve"> Just modify these depending on what you usually pay. If you don't pay your booking system a commission then leave that blank</t>
    </r>
  </si>
  <si>
    <r>
      <t xml:space="preserve">OTA/Direct: </t>
    </r>
    <r>
      <rPr>
        <sz val="10"/>
        <color rgb="FF000000"/>
        <rFont val="Arial"/>
        <family val="2"/>
      </rPr>
      <t>This is just an estimate of what % of your tours come direct, and what come from OTAs. Just modify this to suit your business.</t>
    </r>
  </si>
  <si>
    <r>
      <rPr>
        <b/>
        <sz val="10"/>
        <color rgb="FF000000"/>
        <rFont val="Arial"/>
        <family val="2"/>
      </rPr>
      <t>Business costs</t>
    </r>
    <r>
      <rPr>
        <sz val="10"/>
        <color rgb="FF000000"/>
        <rFont val="Arial"/>
      </rPr>
      <t>: Add your annual business costs in these boxes</t>
    </r>
  </si>
  <si>
    <r>
      <rPr>
        <b/>
        <sz val="10"/>
        <color rgb="FF000000"/>
        <rFont val="Arial"/>
        <family val="2"/>
      </rPr>
      <t>Tours:</t>
    </r>
    <r>
      <rPr>
        <sz val="10"/>
        <color rgb="FF000000"/>
        <rFont val="Arial"/>
      </rPr>
      <t xml:space="preserve"> Enter your tour names, and fill in the tours costs to complete the sheet</t>
    </r>
  </si>
  <si>
    <r>
      <rPr>
        <b/>
        <sz val="10"/>
        <color rgb="FF000000"/>
        <rFont val="Arial"/>
        <family val="2"/>
      </rPr>
      <t>Profitability:</t>
    </r>
    <r>
      <rPr>
        <sz val="10"/>
        <color rgb="FF000000"/>
        <rFont val="Arial"/>
      </rPr>
      <t xml:space="preserve"> Once complete, your estimated profit and profit margin should appear in the top right-hand corner</t>
    </r>
  </si>
  <si>
    <t>Although this isn't a full P&amp;L statement, it will help small operator better plan and price their tours.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</si>
</sst>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0"/>
      <color rgb="FF000000"/>
      <name val="Arial"/>
    </font>
    <font>
      <sz val="20"/>
      <color rgb="FFFFFFFF"/>
      <name val="Arial"/>
    </font>
    <font>
      <sz val="10"/>
      <color theme="1"/>
      <name val="Arial"/>
    </font>
    <font>
      <b/>
      <sz val="18"/>
      <color rgb="FFFFFFFF"/>
      <name val="Arial"/>
    </font>
    <font>
      <sz val="10"/>
      <name val="Arial"/>
    </font>
    <font>
      <sz val="18"/>
      <color theme="1"/>
      <name val="Arial"/>
    </font>
    <font>
      <b/>
      <sz val="14"/>
      <color rgb="FFFFFFFF"/>
      <name val="Arial"/>
    </font>
    <font>
      <sz val="14"/>
      <color theme="1"/>
      <name val="Arial"/>
    </font>
    <font>
      <b/>
      <sz val="14"/>
      <color rgb="FFFA7D00"/>
      <name val="Arial"/>
    </font>
    <font>
      <sz val="12"/>
      <color rgb="FFFFFFFF"/>
      <name val="Arial"/>
    </font>
    <font>
      <sz val="12"/>
      <color rgb="FF000000"/>
      <name val="Arial"/>
    </font>
    <font>
      <b/>
      <sz val="12"/>
      <color rgb="FFFFFFFF"/>
      <name val="Arial"/>
    </font>
    <font>
      <sz val="12"/>
      <color theme="1"/>
      <name val="Calibri"/>
    </font>
    <font>
      <b/>
      <sz val="12"/>
      <color rgb="FF000000"/>
      <name val="Arial"/>
    </font>
    <font>
      <sz val="18"/>
      <color rgb="FFFFFFFF"/>
      <name val="Arial"/>
    </font>
    <font>
      <sz val="12"/>
      <color theme="1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4C1130"/>
        <bgColor rgb="FF4C113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808080"/>
        <bgColor rgb="FF80808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0" fontId="8" fillId="4" borderId="5" xfId="0" applyNumberFormat="1" applyFont="1" applyFill="1" applyBorder="1" applyAlignment="1">
      <alignment horizontal="center"/>
    </xf>
    <xf numFmtId="164" fontId="8" fillId="4" borderId="5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2" fillId="6" borderId="0" xfId="0" applyFont="1" applyFill="1" applyAlignment="1"/>
    <xf numFmtId="164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64" fontId="10" fillId="7" borderId="0" xfId="0" applyNumberFormat="1" applyFont="1" applyFill="1" applyAlignment="1"/>
    <xf numFmtId="10" fontId="10" fillId="0" borderId="0" xfId="0" applyNumberFormat="1" applyFont="1" applyAlignment="1"/>
    <xf numFmtId="164" fontId="10" fillId="0" borderId="0" xfId="0" applyNumberFormat="1" applyFont="1" applyAlignment="1"/>
    <xf numFmtId="164" fontId="13" fillId="0" borderId="0" xfId="0" applyNumberFormat="1" applyFont="1" applyAlignment="1"/>
    <xf numFmtId="164" fontId="12" fillId="0" borderId="0" xfId="0" applyNumberFormat="1" applyFont="1" applyAlignment="1">
      <alignment horizontal="right"/>
    </xf>
    <xf numFmtId="0" fontId="14" fillId="2" borderId="0" xfId="0" applyFont="1" applyFill="1" applyAlignment="1"/>
    <xf numFmtId="0" fontId="14" fillId="2" borderId="0" xfId="0" applyFont="1" applyFill="1" applyAlignment="1"/>
    <xf numFmtId="164" fontId="14" fillId="2" borderId="0" xfId="0" applyNumberFormat="1" applyFont="1" applyFill="1" applyAlignment="1"/>
    <xf numFmtId="0" fontId="5" fillId="0" borderId="0" xfId="0" applyFont="1"/>
    <xf numFmtId="0" fontId="10" fillId="8" borderId="0" xfId="0" applyFont="1" applyFill="1" applyAlignment="1"/>
    <xf numFmtId="0" fontId="11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0" fillId="6" borderId="0" xfId="0" applyFont="1" applyFill="1" applyAlignment="1"/>
    <xf numFmtId="164" fontId="10" fillId="7" borderId="0" xfId="0" applyNumberFormat="1" applyFont="1" applyFill="1" applyAlignment="1">
      <alignment horizontal="right"/>
    </xf>
    <xf numFmtId="164" fontId="10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center"/>
    </xf>
    <xf numFmtId="10" fontId="15" fillId="7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right"/>
    </xf>
    <xf numFmtId="164" fontId="14" fillId="2" borderId="0" xfId="0" applyNumberFormat="1" applyFont="1" applyFill="1" applyAlignment="1"/>
    <xf numFmtId="164" fontId="14" fillId="2" borderId="0" xfId="0" applyNumberFormat="1" applyFont="1" applyFill="1" applyAlignment="1">
      <alignment horizontal="center"/>
    </xf>
    <xf numFmtId="10" fontId="14" fillId="2" borderId="0" xfId="0" applyNumberFormat="1" applyFont="1" applyFill="1" applyAlignment="1">
      <alignment horizontal="center"/>
    </xf>
    <xf numFmtId="0" fontId="1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3" fillId="3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0" fillId="9" borderId="0" xfId="0" applyFont="1" applyFill="1" applyBorder="1" applyAlignment="1"/>
    <xf numFmtId="0" fontId="0" fillId="9" borderId="6" xfId="0" applyFont="1" applyFill="1" applyBorder="1" applyAlignment="1"/>
    <xf numFmtId="0" fontId="0" fillId="9" borderId="7" xfId="0" applyFont="1" applyFill="1" applyBorder="1" applyAlignment="1"/>
    <xf numFmtId="0" fontId="0" fillId="9" borderId="8" xfId="0" applyFont="1" applyFill="1" applyBorder="1" applyAlignment="1"/>
    <xf numFmtId="0" fontId="0" fillId="9" borderId="9" xfId="0" applyFont="1" applyFill="1" applyBorder="1" applyAlignment="1"/>
    <xf numFmtId="0" fontId="0" fillId="9" borderId="10" xfId="0" applyFont="1" applyFill="1" applyBorder="1" applyAlignment="1"/>
    <xf numFmtId="0" fontId="16" fillId="9" borderId="9" xfId="0" applyFont="1" applyFill="1" applyBorder="1" applyAlignment="1"/>
    <xf numFmtId="0" fontId="0" fillId="9" borderId="11" xfId="0" applyFont="1" applyFill="1" applyBorder="1" applyAlignment="1"/>
    <xf numFmtId="0" fontId="0" fillId="9" borderId="12" xfId="0" applyFont="1" applyFill="1" applyBorder="1" applyAlignment="1"/>
    <xf numFmtId="0" fontId="0" fillId="9" borderId="13" xfId="0" applyFont="1" applyFill="1" applyBorder="1" applyAlignment="1"/>
    <xf numFmtId="0" fontId="17" fillId="9" borderId="9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41AD-6E30-4E02-9048-225EE17B0D49}">
  <dimension ref="A1:L13"/>
  <sheetViews>
    <sheetView tabSelected="1" workbookViewId="0">
      <selection activeCell="A22" sqref="A22"/>
    </sheetView>
  </sheetViews>
  <sheetFormatPr defaultRowHeight="12.5" x14ac:dyDescent="0.25"/>
  <cols>
    <col min="12" max="12" width="18.36328125" customWidth="1"/>
  </cols>
  <sheetData>
    <row r="1" spans="1:12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x14ac:dyDescent="0.25">
      <c r="A2" s="50" t="s">
        <v>42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9"/>
    </row>
    <row r="3" spans="1:12" x14ac:dyDescent="0.25">
      <c r="A3" s="48"/>
      <c r="B3" s="44"/>
      <c r="C3" s="44"/>
      <c r="D3" s="44"/>
      <c r="E3" s="44"/>
      <c r="F3" s="44"/>
      <c r="G3" s="44"/>
      <c r="H3" s="44"/>
      <c r="I3" s="44"/>
      <c r="J3" s="44"/>
      <c r="K3" s="44"/>
      <c r="L3" s="49"/>
    </row>
    <row r="4" spans="1:12" ht="13" x14ac:dyDescent="0.3">
      <c r="A4" s="54" t="s">
        <v>41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9"/>
    </row>
    <row r="5" spans="1:12" x14ac:dyDescent="0.25">
      <c r="A5" s="48" t="s">
        <v>40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9"/>
    </row>
    <row r="6" spans="1:12" x14ac:dyDescent="0.25">
      <c r="A6" s="48"/>
      <c r="B6" s="44"/>
      <c r="C6" s="44"/>
      <c r="D6" s="44"/>
      <c r="E6" s="44"/>
      <c r="F6" s="44"/>
      <c r="G6" s="44"/>
      <c r="H6" s="44"/>
      <c r="I6" s="44"/>
      <c r="J6" s="44"/>
      <c r="K6" s="44"/>
      <c r="L6" s="49"/>
    </row>
    <row r="7" spans="1:12" ht="13" x14ac:dyDescent="0.3">
      <c r="A7" s="50" t="s">
        <v>43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9"/>
    </row>
    <row r="8" spans="1:12" ht="13" x14ac:dyDescent="0.3">
      <c r="A8" s="54" t="s">
        <v>44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9"/>
    </row>
    <row r="9" spans="1:12" ht="13" x14ac:dyDescent="0.3">
      <c r="A9" s="50" t="s">
        <v>45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9"/>
    </row>
    <row r="10" spans="1:12" ht="13" x14ac:dyDescent="0.3">
      <c r="A10" s="50" t="s">
        <v>46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9"/>
    </row>
    <row r="11" spans="1:12" ht="13" x14ac:dyDescent="0.3">
      <c r="A11" s="50" t="s">
        <v>47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9"/>
    </row>
    <row r="12" spans="1:12" x14ac:dyDescent="0.25">
      <c r="A12" s="50" t="s">
        <v>48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9"/>
    </row>
    <row r="13" spans="1:12" x14ac:dyDescent="0.25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27"/>
  <sheetViews>
    <sheetView workbookViewId="0">
      <selection sqref="A1:K1"/>
    </sheetView>
  </sheetViews>
  <sheetFormatPr defaultColWidth="14.453125" defaultRowHeight="15.75" customHeight="1" x14ac:dyDescent="0.25"/>
  <cols>
    <col min="1" max="11" width="28.54296875" customWidth="1"/>
    <col min="18" max="18" width="12.26953125" customWidth="1"/>
    <col min="19" max="19" width="11" customWidth="1"/>
  </cols>
  <sheetData>
    <row r="1" spans="1:27" ht="47.25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3" x14ac:dyDescent="0.5">
      <c r="A2" s="41" t="s">
        <v>1</v>
      </c>
      <c r="B2" s="42"/>
      <c r="C2" s="42"/>
      <c r="D2" s="43"/>
      <c r="E2" s="41" t="s">
        <v>2</v>
      </c>
      <c r="F2" s="43"/>
      <c r="G2" s="41" t="s">
        <v>3</v>
      </c>
      <c r="H2" s="42"/>
      <c r="I2" s="43"/>
      <c r="J2" s="41" t="s">
        <v>4</v>
      </c>
      <c r="K2" s="4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" x14ac:dyDescent="0.4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8" x14ac:dyDescent="0.4">
      <c r="A4" s="5">
        <v>0.05</v>
      </c>
      <c r="B4" s="5"/>
      <c r="C4" s="5">
        <v>0.1</v>
      </c>
      <c r="D4" s="5">
        <v>0.3</v>
      </c>
      <c r="E4" s="5">
        <v>0.3</v>
      </c>
      <c r="F4" s="5">
        <f>100%-E4</f>
        <v>0.7</v>
      </c>
      <c r="G4" s="6"/>
      <c r="H4" s="6"/>
      <c r="I4" s="6"/>
      <c r="J4" s="6">
        <f>J26-SUM(G4:I4)</f>
        <v>0</v>
      </c>
      <c r="K4" s="5" t="e">
        <f>J4/E15</f>
        <v>#DIV/0!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.5" x14ac:dyDescent="0.25">
      <c r="A5" s="7"/>
      <c r="B5" s="8"/>
      <c r="C5" s="7"/>
      <c r="D5" s="7"/>
      <c r="E5" s="9"/>
      <c r="F5" s="7"/>
      <c r="G5" s="7"/>
      <c r="H5" s="7"/>
      <c r="I5" s="8"/>
      <c r="J5" s="8"/>
      <c r="K5" s="1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1" x14ac:dyDescent="0.25">
      <c r="A6" s="11" t="s">
        <v>16</v>
      </c>
      <c r="B6" s="12" t="s">
        <v>17</v>
      </c>
      <c r="C6" s="11" t="s">
        <v>18</v>
      </c>
      <c r="D6" s="11" t="s">
        <v>19</v>
      </c>
      <c r="E6" s="12" t="s">
        <v>20</v>
      </c>
      <c r="F6" s="11" t="s">
        <v>21</v>
      </c>
      <c r="G6" s="11" t="s">
        <v>22</v>
      </c>
      <c r="H6" s="11" t="s">
        <v>23</v>
      </c>
      <c r="I6" s="12" t="s">
        <v>24</v>
      </c>
      <c r="J6" s="12" t="s">
        <v>25</v>
      </c>
      <c r="K6" s="13" t="s">
        <v>26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5" x14ac:dyDescent="0.35">
      <c r="A7" s="14" t="s">
        <v>27</v>
      </c>
      <c r="B7" s="15"/>
      <c r="C7" s="16"/>
      <c r="D7" s="16"/>
      <c r="E7" s="17">
        <f t="shared" ref="E7:E14" si="0">(B7*C7)*D7</f>
        <v>0</v>
      </c>
      <c r="F7" s="18">
        <f>F4</f>
        <v>0.7</v>
      </c>
      <c r="G7" s="18">
        <f t="shared" ref="G7:G14" si="1">100%-F7</f>
        <v>0.30000000000000004</v>
      </c>
      <c r="H7" s="19">
        <f t="shared" ref="H7:H14" si="2">E7*F7</f>
        <v>0</v>
      </c>
      <c r="I7" s="19">
        <f>H7*A4</f>
        <v>0</v>
      </c>
      <c r="J7" s="19">
        <v>0</v>
      </c>
      <c r="K7" s="20">
        <f t="shared" ref="K7:K14" si="3">H7-SUM(I7:J7)</f>
        <v>0</v>
      </c>
    </row>
    <row r="8" spans="1:27" ht="15.5" x14ac:dyDescent="0.35">
      <c r="A8" s="14" t="s">
        <v>27</v>
      </c>
      <c r="B8" s="21"/>
      <c r="C8" s="16"/>
      <c r="D8" s="16"/>
      <c r="E8" s="17">
        <f t="shared" si="0"/>
        <v>0</v>
      </c>
      <c r="F8" s="18">
        <f>F4</f>
        <v>0.7</v>
      </c>
      <c r="G8" s="18">
        <f t="shared" si="1"/>
        <v>0.30000000000000004</v>
      </c>
      <c r="H8" s="19">
        <f t="shared" si="2"/>
        <v>0</v>
      </c>
      <c r="I8" s="19">
        <f>H8*A4</f>
        <v>0</v>
      </c>
      <c r="J8" s="19">
        <v>0</v>
      </c>
      <c r="K8" s="20">
        <f t="shared" si="3"/>
        <v>0</v>
      </c>
    </row>
    <row r="9" spans="1:27" ht="15.5" x14ac:dyDescent="0.35">
      <c r="A9" s="14" t="s">
        <v>27</v>
      </c>
      <c r="B9" s="21"/>
      <c r="C9" s="16"/>
      <c r="D9" s="16"/>
      <c r="E9" s="17">
        <f t="shared" si="0"/>
        <v>0</v>
      </c>
      <c r="F9" s="18">
        <f>F4</f>
        <v>0.7</v>
      </c>
      <c r="G9" s="18">
        <f t="shared" si="1"/>
        <v>0.30000000000000004</v>
      </c>
      <c r="H9" s="19">
        <f t="shared" si="2"/>
        <v>0</v>
      </c>
      <c r="I9" s="19">
        <f>H9*A4</f>
        <v>0</v>
      </c>
      <c r="J9" s="19">
        <v>0</v>
      </c>
      <c r="K9" s="20">
        <f t="shared" si="3"/>
        <v>0</v>
      </c>
    </row>
    <row r="10" spans="1:27" ht="15.5" x14ac:dyDescent="0.35">
      <c r="A10" s="14" t="s">
        <v>27</v>
      </c>
      <c r="B10" s="21"/>
      <c r="C10" s="16"/>
      <c r="D10" s="16"/>
      <c r="E10" s="17">
        <f t="shared" si="0"/>
        <v>0</v>
      </c>
      <c r="F10" s="18">
        <f>F4</f>
        <v>0.7</v>
      </c>
      <c r="G10" s="18">
        <f t="shared" si="1"/>
        <v>0.30000000000000004</v>
      </c>
      <c r="H10" s="19">
        <f t="shared" si="2"/>
        <v>0</v>
      </c>
      <c r="I10" s="19">
        <f>H10*A4</f>
        <v>0</v>
      </c>
      <c r="J10" s="19">
        <v>0</v>
      </c>
      <c r="K10" s="20">
        <f t="shared" si="3"/>
        <v>0</v>
      </c>
    </row>
    <row r="11" spans="1:27" ht="15.5" x14ac:dyDescent="0.35">
      <c r="A11" s="14" t="s">
        <v>27</v>
      </c>
      <c r="B11" s="21"/>
      <c r="C11" s="16"/>
      <c r="D11" s="16"/>
      <c r="E11" s="17">
        <f t="shared" si="0"/>
        <v>0</v>
      </c>
      <c r="F11" s="18">
        <f>F4</f>
        <v>0.7</v>
      </c>
      <c r="G11" s="18">
        <f t="shared" si="1"/>
        <v>0.30000000000000004</v>
      </c>
      <c r="H11" s="19">
        <f t="shared" si="2"/>
        <v>0</v>
      </c>
      <c r="I11" s="19">
        <f>H11*A4</f>
        <v>0</v>
      </c>
      <c r="J11" s="19">
        <v>0</v>
      </c>
      <c r="K11" s="20">
        <f t="shared" si="3"/>
        <v>0</v>
      </c>
    </row>
    <row r="12" spans="1:27" ht="15.5" x14ac:dyDescent="0.35">
      <c r="A12" s="14" t="s">
        <v>27</v>
      </c>
      <c r="B12" s="21"/>
      <c r="C12" s="16"/>
      <c r="D12" s="16"/>
      <c r="E12" s="17">
        <f t="shared" si="0"/>
        <v>0</v>
      </c>
      <c r="F12" s="18">
        <f>F4</f>
        <v>0.7</v>
      </c>
      <c r="G12" s="18">
        <f t="shared" si="1"/>
        <v>0.30000000000000004</v>
      </c>
      <c r="H12" s="19">
        <f t="shared" si="2"/>
        <v>0</v>
      </c>
      <c r="I12" s="19">
        <f>H12*A4</f>
        <v>0</v>
      </c>
      <c r="J12" s="19">
        <v>0</v>
      </c>
      <c r="K12" s="20">
        <f t="shared" si="3"/>
        <v>0</v>
      </c>
    </row>
    <row r="13" spans="1:27" ht="15.5" x14ac:dyDescent="0.35">
      <c r="A13" s="14" t="s">
        <v>27</v>
      </c>
      <c r="B13" s="21"/>
      <c r="C13" s="16"/>
      <c r="D13" s="16"/>
      <c r="E13" s="17">
        <f t="shared" si="0"/>
        <v>0</v>
      </c>
      <c r="F13" s="18">
        <f>F4</f>
        <v>0.7</v>
      </c>
      <c r="G13" s="18">
        <f t="shared" si="1"/>
        <v>0.30000000000000004</v>
      </c>
      <c r="H13" s="19">
        <f t="shared" si="2"/>
        <v>0</v>
      </c>
      <c r="I13" s="19">
        <f>H13*A4</f>
        <v>0</v>
      </c>
      <c r="J13" s="19">
        <v>0</v>
      </c>
      <c r="K13" s="20">
        <f t="shared" si="3"/>
        <v>0</v>
      </c>
    </row>
    <row r="14" spans="1:27" ht="15.5" x14ac:dyDescent="0.35">
      <c r="A14" s="14" t="s">
        <v>27</v>
      </c>
      <c r="B14" s="21"/>
      <c r="C14" s="16"/>
      <c r="D14" s="16"/>
      <c r="E14" s="17">
        <f t="shared" si="0"/>
        <v>0</v>
      </c>
      <c r="F14" s="18">
        <f>F4</f>
        <v>0.7</v>
      </c>
      <c r="G14" s="18">
        <f t="shared" si="1"/>
        <v>0.30000000000000004</v>
      </c>
      <c r="H14" s="19">
        <f t="shared" si="2"/>
        <v>0</v>
      </c>
      <c r="I14" s="19">
        <f>H14*A4</f>
        <v>0</v>
      </c>
      <c r="J14" s="19">
        <v>0</v>
      </c>
      <c r="K14" s="20">
        <f t="shared" si="3"/>
        <v>0</v>
      </c>
    </row>
    <row r="15" spans="1:27" ht="22.5" x14ac:dyDescent="0.45">
      <c r="A15" s="22" t="s">
        <v>28</v>
      </c>
      <c r="B15" s="23"/>
      <c r="C15" s="23"/>
      <c r="D15" s="23">
        <f>SUM(D7:D14)</f>
        <v>0</v>
      </c>
      <c r="E15" s="24">
        <f>SUM(E6:E14)</f>
        <v>0</v>
      </c>
      <c r="F15" s="24"/>
      <c r="G15" s="24"/>
      <c r="H15" s="24">
        <f t="shared" ref="H15:K15" si="4">SUM(H6:H14)</f>
        <v>0</v>
      </c>
      <c r="I15" s="24">
        <f t="shared" si="4"/>
        <v>0</v>
      </c>
      <c r="J15" s="24">
        <f t="shared" si="4"/>
        <v>0</v>
      </c>
      <c r="K15" s="24">
        <f t="shared" si="4"/>
        <v>0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ht="15.5" x14ac:dyDescent="0.35">
      <c r="A16" s="26"/>
      <c r="B16" s="26"/>
      <c r="C16" s="26"/>
      <c r="D16" s="26">
        <f>D15/12</f>
        <v>0</v>
      </c>
      <c r="E16" s="26"/>
      <c r="F16" s="26"/>
      <c r="G16" s="26"/>
      <c r="H16" s="26"/>
      <c r="I16" s="26"/>
      <c r="J16" s="26"/>
      <c r="K16" s="26"/>
    </row>
    <row r="17" spans="1:27" ht="31" x14ac:dyDescent="0.25">
      <c r="A17" s="11" t="s">
        <v>16</v>
      </c>
      <c r="B17" s="27" t="s">
        <v>29</v>
      </c>
      <c r="C17" s="12" t="s">
        <v>30</v>
      </c>
      <c r="D17" s="12" t="s">
        <v>31</v>
      </c>
      <c r="E17" s="11" t="s">
        <v>32</v>
      </c>
      <c r="F17" s="12" t="s">
        <v>33</v>
      </c>
      <c r="G17" s="11" t="s">
        <v>34</v>
      </c>
      <c r="H17" s="12" t="s">
        <v>35</v>
      </c>
      <c r="I17" s="28" t="s">
        <v>36</v>
      </c>
      <c r="J17" s="28" t="s">
        <v>37</v>
      </c>
      <c r="K17" s="11" t="s">
        <v>38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5" x14ac:dyDescent="0.35">
      <c r="A18" s="29" t="str">
        <f t="shared" ref="A18:A26" si="5">A7</f>
        <v>TOUR NAME</v>
      </c>
      <c r="B18" s="20">
        <f>(E7*G7)*(100%-D4)</f>
        <v>0</v>
      </c>
      <c r="C18" s="30">
        <f t="shared" ref="C18:C25" si="6">B18+K7</f>
        <v>0</v>
      </c>
      <c r="D18" s="30">
        <f>C18-(E7*C4)</f>
        <v>0</v>
      </c>
      <c r="E18" s="31"/>
      <c r="F18" s="31"/>
      <c r="G18" s="31">
        <f t="shared" ref="G18:G25" si="7">E18*D7</f>
        <v>0</v>
      </c>
      <c r="H18" s="19">
        <f t="shared" ref="H18:H25" si="8">(F18*C7)*D7</f>
        <v>0</v>
      </c>
      <c r="I18" s="32">
        <f t="shared" ref="I18:I26" si="9">D18-J18</f>
        <v>0</v>
      </c>
      <c r="J18" s="17">
        <f t="shared" ref="J18:J26" si="10">D18-SUM(G18:H18)</f>
        <v>0</v>
      </c>
      <c r="K18" s="33" t="e">
        <f t="shared" ref="K18:K26" si="11">J18/E7</f>
        <v>#DIV/0!</v>
      </c>
    </row>
    <row r="19" spans="1:27" ht="15.5" x14ac:dyDescent="0.35">
      <c r="A19" s="29" t="str">
        <f t="shared" si="5"/>
        <v>TOUR NAME</v>
      </c>
      <c r="B19" s="20">
        <f>(E8*G8)*(100%-D4)</f>
        <v>0</v>
      </c>
      <c r="C19" s="30">
        <f t="shared" si="6"/>
        <v>0</v>
      </c>
      <c r="D19" s="30">
        <f>C19-(E8*C4)</f>
        <v>0</v>
      </c>
      <c r="E19" s="31"/>
      <c r="F19" s="31"/>
      <c r="G19" s="31">
        <f t="shared" si="7"/>
        <v>0</v>
      </c>
      <c r="H19" s="19">
        <f t="shared" si="8"/>
        <v>0</v>
      </c>
      <c r="I19" s="32">
        <f t="shared" si="9"/>
        <v>0</v>
      </c>
      <c r="J19" s="17">
        <f t="shared" si="10"/>
        <v>0</v>
      </c>
      <c r="K19" s="33" t="e">
        <f t="shared" si="11"/>
        <v>#DIV/0!</v>
      </c>
    </row>
    <row r="20" spans="1:27" ht="15.5" x14ac:dyDescent="0.35">
      <c r="A20" s="29" t="str">
        <f t="shared" si="5"/>
        <v>TOUR NAME</v>
      </c>
      <c r="B20" s="20">
        <f>(E9*G9)*(100%-D4)</f>
        <v>0</v>
      </c>
      <c r="C20" s="30">
        <f t="shared" si="6"/>
        <v>0</v>
      </c>
      <c r="D20" s="30">
        <f>C20-(E9*C4)</f>
        <v>0</v>
      </c>
      <c r="E20" s="31"/>
      <c r="F20" s="31"/>
      <c r="G20" s="31">
        <f t="shared" si="7"/>
        <v>0</v>
      </c>
      <c r="H20" s="19">
        <f t="shared" si="8"/>
        <v>0</v>
      </c>
      <c r="I20" s="32">
        <f t="shared" si="9"/>
        <v>0</v>
      </c>
      <c r="J20" s="17">
        <f t="shared" si="10"/>
        <v>0</v>
      </c>
      <c r="K20" s="33" t="e">
        <f t="shared" si="11"/>
        <v>#DIV/0!</v>
      </c>
    </row>
    <row r="21" spans="1:27" ht="15.5" x14ac:dyDescent="0.35">
      <c r="A21" s="29" t="str">
        <f t="shared" si="5"/>
        <v>TOUR NAME</v>
      </c>
      <c r="B21" s="20">
        <f>(E10*G10)*(100%-D4)</f>
        <v>0</v>
      </c>
      <c r="C21" s="30">
        <f t="shared" si="6"/>
        <v>0</v>
      </c>
      <c r="D21" s="30">
        <f>C21-(E10*C4)</f>
        <v>0</v>
      </c>
      <c r="E21" s="31"/>
      <c r="F21" s="31"/>
      <c r="G21" s="31">
        <f t="shared" si="7"/>
        <v>0</v>
      </c>
      <c r="H21" s="19">
        <f t="shared" si="8"/>
        <v>0</v>
      </c>
      <c r="I21" s="32">
        <f t="shared" si="9"/>
        <v>0</v>
      </c>
      <c r="J21" s="17">
        <f t="shared" si="10"/>
        <v>0</v>
      </c>
      <c r="K21" s="33" t="e">
        <f t="shared" si="11"/>
        <v>#DIV/0!</v>
      </c>
    </row>
    <row r="22" spans="1:27" ht="15.5" x14ac:dyDescent="0.35">
      <c r="A22" s="29" t="str">
        <f t="shared" si="5"/>
        <v>TOUR NAME</v>
      </c>
      <c r="B22" s="20">
        <f>(E11*G11)*(100%-D4)</f>
        <v>0</v>
      </c>
      <c r="C22" s="30">
        <f t="shared" si="6"/>
        <v>0</v>
      </c>
      <c r="D22" s="30">
        <f>C22-(E11*C4)</f>
        <v>0</v>
      </c>
      <c r="E22" s="31"/>
      <c r="F22" s="31"/>
      <c r="G22" s="31">
        <f t="shared" si="7"/>
        <v>0</v>
      </c>
      <c r="H22" s="19">
        <f t="shared" si="8"/>
        <v>0</v>
      </c>
      <c r="I22" s="32">
        <f t="shared" si="9"/>
        <v>0</v>
      </c>
      <c r="J22" s="17">
        <f t="shared" si="10"/>
        <v>0</v>
      </c>
      <c r="K22" s="33" t="e">
        <f t="shared" si="11"/>
        <v>#DIV/0!</v>
      </c>
    </row>
    <row r="23" spans="1:27" ht="15.5" x14ac:dyDescent="0.35">
      <c r="A23" s="29" t="str">
        <f t="shared" si="5"/>
        <v>TOUR NAME</v>
      </c>
      <c r="B23" s="20">
        <f>(E12*G12)*(100%-D4)</f>
        <v>0</v>
      </c>
      <c r="C23" s="30">
        <f t="shared" si="6"/>
        <v>0</v>
      </c>
      <c r="D23" s="30">
        <f>C23-(E12*C4)</f>
        <v>0</v>
      </c>
      <c r="E23" s="31"/>
      <c r="F23" s="31"/>
      <c r="G23" s="31">
        <f t="shared" si="7"/>
        <v>0</v>
      </c>
      <c r="H23" s="19">
        <f t="shared" si="8"/>
        <v>0</v>
      </c>
      <c r="I23" s="32">
        <f t="shared" si="9"/>
        <v>0</v>
      </c>
      <c r="J23" s="17">
        <f t="shared" si="10"/>
        <v>0</v>
      </c>
      <c r="K23" s="33" t="e">
        <f t="shared" si="11"/>
        <v>#DIV/0!</v>
      </c>
    </row>
    <row r="24" spans="1:27" ht="15.5" x14ac:dyDescent="0.35">
      <c r="A24" s="29" t="str">
        <f t="shared" si="5"/>
        <v>TOUR NAME</v>
      </c>
      <c r="B24" s="20">
        <f>(E13*G13)*(100%-D4)</f>
        <v>0</v>
      </c>
      <c r="C24" s="30">
        <f t="shared" si="6"/>
        <v>0</v>
      </c>
      <c r="D24" s="30">
        <f>C24-(E13*C4)</f>
        <v>0</v>
      </c>
      <c r="E24" s="31"/>
      <c r="F24" s="31"/>
      <c r="G24" s="31">
        <f t="shared" si="7"/>
        <v>0</v>
      </c>
      <c r="H24" s="19">
        <f t="shared" si="8"/>
        <v>0</v>
      </c>
      <c r="I24" s="32">
        <f t="shared" si="9"/>
        <v>0</v>
      </c>
      <c r="J24" s="17">
        <f t="shared" si="10"/>
        <v>0</v>
      </c>
      <c r="K24" s="33" t="e">
        <f t="shared" si="11"/>
        <v>#DIV/0!</v>
      </c>
    </row>
    <row r="25" spans="1:27" ht="15.5" x14ac:dyDescent="0.35">
      <c r="A25" s="29" t="str">
        <f t="shared" si="5"/>
        <v>TOUR NAME</v>
      </c>
      <c r="B25" s="20">
        <f>(E14*G14)*(100%-D4)</f>
        <v>0</v>
      </c>
      <c r="C25" s="30">
        <f t="shared" si="6"/>
        <v>0</v>
      </c>
      <c r="D25" s="30">
        <f>C25-(E14*C4)</f>
        <v>0</v>
      </c>
      <c r="E25" s="31"/>
      <c r="F25" s="31"/>
      <c r="G25" s="31">
        <f t="shared" si="7"/>
        <v>0</v>
      </c>
      <c r="H25" s="19">
        <f t="shared" si="8"/>
        <v>0</v>
      </c>
      <c r="I25" s="32">
        <f t="shared" si="9"/>
        <v>0</v>
      </c>
      <c r="J25" s="17">
        <f t="shared" si="10"/>
        <v>0</v>
      </c>
      <c r="K25" s="33" t="e">
        <f t="shared" si="11"/>
        <v>#DIV/0!</v>
      </c>
    </row>
    <row r="26" spans="1:27" ht="22.5" x14ac:dyDescent="0.45">
      <c r="A26" s="22" t="str">
        <f t="shared" si="5"/>
        <v>TOTAL</v>
      </c>
      <c r="B26" s="24">
        <f>SUM(B17:B25)</f>
        <v>0</v>
      </c>
      <c r="C26" s="34">
        <f t="shared" ref="C26:H26" si="12">SUM(C18:C25)</f>
        <v>0</v>
      </c>
      <c r="D26" s="34">
        <f t="shared" si="12"/>
        <v>0</v>
      </c>
      <c r="E26" s="35">
        <f t="shared" si="12"/>
        <v>0</v>
      </c>
      <c r="F26" s="35">
        <f t="shared" si="12"/>
        <v>0</v>
      </c>
      <c r="G26" s="34">
        <f t="shared" si="12"/>
        <v>0</v>
      </c>
      <c r="H26" s="34">
        <f t="shared" si="12"/>
        <v>0</v>
      </c>
      <c r="I26" s="36">
        <f t="shared" si="9"/>
        <v>0</v>
      </c>
      <c r="J26" s="24">
        <f t="shared" si="10"/>
        <v>0</v>
      </c>
      <c r="K26" s="37" t="e">
        <f t="shared" si="11"/>
        <v>#DIV/0!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ht="15.5" x14ac:dyDescent="0.35">
      <c r="A27" s="38"/>
      <c r="F27" s="38"/>
      <c r="G27" s="38"/>
      <c r="H27" s="38"/>
      <c r="I27" s="38"/>
      <c r="J27" s="38"/>
      <c r="K27" s="38"/>
    </row>
  </sheetData>
  <mergeCells count="5">
    <mergeCell ref="A1:K1"/>
    <mergeCell ref="A2:D2"/>
    <mergeCell ref="E2:F2"/>
    <mergeCell ref="G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</vt:lpstr>
      <vt:lpstr>PRICING MODEL - GROSS TOUR PROF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Dorene Wharton</dc:creator>
  <cp:lastModifiedBy>Dorene Wharton</cp:lastModifiedBy>
  <dcterms:created xsi:type="dcterms:W3CDTF">2020-11-15T20:22:27Z</dcterms:created>
  <dcterms:modified xsi:type="dcterms:W3CDTF">2020-11-15T20:22:27Z</dcterms:modified>
</cp:coreProperties>
</file>